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ukács András\Documents\2021CCC\Közautó TóthA\"/>
    </mc:Choice>
  </mc:AlternateContent>
  <xr:revisionPtr revIDLastSave="0" documentId="8_{6AE67141-4F47-4E08-AE8E-73E4A32D03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3" i="1" l="1"/>
  <c r="D33" i="1"/>
  <c r="D32" i="1"/>
  <c r="D31" i="1"/>
  <c r="D30" i="1"/>
  <c r="D34" i="1" s="1"/>
  <c r="C33" i="1"/>
  <c r="C32" i="1"/>
  <c r="C31" i="1"/>
  <c r="C30" i="1"/>
  <c r="C34" i="1" s="1"/>
  <c r="D25" i="1" l="1"/>
  <c r="D24" i="1"/>
  <c r="C8" i="1"/>
  <c r="C7" i="1"/>
  <c r="C9" i="1"/>
  <c r="C20" i="1"/>
  <c r="C19" i="1"/>
  <c r="D19" i="1"/>
  <c r="D18" i="1"/>
  <c r="C6" i="1"/>
  <c r="C15" i="1"/>
  <c r="C14" i="1"/>
  <c r="C13" i="1"/>
  <c r="C12" i="1"/>
  <c r="D12" i="1"/>
  <c r="C16" i="1" l="1"/>
  <c r="C10" i="1"/>
  <c r="C22" i="1"/>
  <c r="C27" i="1"/>
  <c r="C28" i="1" s="1"/>
  <c r="C21" i="1"/>
  <c r="C1" i="1"/>
</calcChain>
</file>

<file path=xl/sharedStrings.xml><?xml version="1.0" encoding="utf-8"?>
<sst xmlns="http://schemas.openxmlformats.org/spreadsheetml/2006/main" count="89" uniqueCount="30">
  <si>
    <t xml:space="preserve">Sharenow </t>
  </si>
  <si>
    <t>Greengo</t>
  </si>
  <si>
    <t>km</t>
  </si>
  <si>
    <t>Mollimo</t>
  </si>
  <si>
    <t>Cambio</t>
  </si>
  <si>
    <t>Bonus</t>
  </si>
  <si>
    <t>Comfort</t>
  </si>
  <si>
    <t>in one year 200x20 km on weekdays, 22x50 km in agglomeration, 10x200 km on weekends, 2x900 km on holidays</t>
  </si>
  <si>
    <t>annual cost at petrol prices from December 2021, 8900 km / year</t>
  </si>
  <si>
    <t>one day errands in the agglomeration, 8 hours, 50 km, 6 l/100 km</t>
  </si>
  <si>
    <t>two-day weekend trip, 200 km, 40 hours, 5 l/100 km</t>
  </si>
  <si>
    <t>two-day weekend trip, 400 km, 40 hours, 5 l/100 km</t>
  </si>
  <si>
    <t>one week holiday, 900 km, 4.2 l/100 km</t>
  </si>
  <si>
    <t>one year cost, 200 km average distance on weekend trips + public transport season tickets for 2 adults 2 children + 2 shared bikes season tickets</t>
  </si>
  <si>
    <t>one-day errands in the agglomeration, 8 hours, 50 km, 8 hours, 50 km, average 30 km/h</t>
  </si>
  <si>
    <t>one-week holiday, 900 km</t>
  </si>
  <si>
    <t>two-day weekend trip, 200 km, 40 hours, average speed 80 km/h</t>
  </si>
  <si>
    <t>two-day weekend trip, 400 km, 40 hours</t>
  </si>
  <si>
    <t>one-year cost, 200 km average distance on weekend trips + GreenGo Plus subscription + BKK pass + Bubi pass</t>
  </si>
  <si>
    <t>one-week holiday, 900 km (for this period, traditional car rental, as with Greengo it is not possible for more than 3 days)</t>
  </si>
  <si>
    <t>two-day weekend trip, 400 km (2x200 km), 40 hours, average speed 80 km/h</t>
  </si>
  <si>
    <t>one-week holiday, 900 km (for this period, conventional car rental, as Mollimo is not possible)</t>
  </si>
  <si>
    <t>one year cost, 200 km average distance on weekend trips + BKK pass + Bubi pass</t>
  </si>
  <si>
    <t xml:space="preserve">one week holiday, 900 km </t>
  </si>
  <si>
    <t>one-year cost, average distance 200 km on weekend trips + BKK pass + Bubi pass</t>
  </si>
  <si>
    <t>own car</t>
  </si>
  <si>
    <t>Traditional car rental</t>
  </si>
  <si>
    <t>HUF</t>
  </si>
  <si>
    <t>With daily fee</t>
  </si>
  <si>
    <t>By the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</si>
</sst>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E10" sqref="E10"/>
    </sheetView>
  </sheetViews>
  <sheetFormatPr defaultRowHeight="14.4" x14ac:dyDescent="0.3"/>
  <cols>
    <col min="1" max="1" width="20" customWidth="1"/>
    <col min="2" max="2" width="62.5546875" style="2" customWidth="1"/>
    <col min="3" max="3" width="12.44140625" customWidth="1"/>
    <col min="4" max="4" width="13.21875" customWidth="1"/>
  </cols>
  <sheetData>
    <row r="1" spans="1:5" ht="28.8" x14ac:dyDescent="0.3">
      <c r="A1" t="s">
        <v>25</v>
      </c>
      <c r="B1" s="2" t="s">
        <v>7</v>
      </c>
      <c r="C1">
        <f>200*20+22*50+10*200+2*900</f>
        <v>8900</v>
      </c>
      <c r="D1" t="s">
        <v>2</v>
      </c>
    </row>
    <row r="3" spans="1:5" x14ac:dyDescent="0.3">
      <c r="A3" t="s">
        <v>25</v>
      </c>
      <c r="B3" s="2" t="s">
        <v>8</v>
      </c>
      <c r="C3">
        <f>(10402693-2427800+2427800*(480/398)*0.89)/10+103000+5000</f>
        <v>1166081.3</v>
      </c>
      <c r="D3" t="s">
        <v>27</v>
      </c>
    </row>
    <row r="6" spans="1:5" ht="15.6" x14ac:dyDescent="0.3">
      <c r="A6" t="s">
        <v>26</v>
      </c>
      <c r="B6" s="3" t="s">
        <v>9</v>
      </c>
      <c r="C6">
        <f>19000+50*6*480/100</f>
        <v>20440</v>
      </c>
      <c r="D6" t="s">
        <v>27</v>
      </c>
    </row>
    <row r="7" spans="1:5" ht="15.6" x14ac:dyDescent="0.3">
      <c r="A7" t="s">
        <v>26</v>
      </c>
      <c r="B7" s="3" t="s">
        <v>10</v>
      </c>
      <c r="C7">
        <f>38288+200*5*480/100</f>
        <v>43088</v>
      </c>
      <c r="D7" t="s">
        <v>27</v>
      </c>
    </row>
    <row r="8" spans="1:5" ht="15.6" x14ac:dyDescent="0.3">
      <c r="A8" t="s">
        <v>26</v>
      </c>
      <c r="B8" s="3" t="s">
        <v>11</v>
      </c>
      <c r="C8">
        <f>38288+400*5*480/100</f>
        <v>47888</v>
      </c>
      <c r="D8" t="s">
        <v>27</v>
      </c>
    </row>
    <row r="9" spans="1:5" ht="15.6" x14ac:dyDescent="0.3">
      <c r="A9" t="s">
        <v>26</v>
      </c>
      <c r="B9" s="3" t="s">
        <v>12</v>
      </c>
      <c r="C9">
        <f>107437+900*4.2*480/100</f>
        <v>125581</v>
      </c>
      <c r="D9" t="s">
        <v>27</v>
      </c>
    </row>
    <row r="10" spans="1:5" ht="28.8" x14ac:dyDescent="0.3">
      <c r="A10" t="s">
        <v>26</v>
      </c>
      <c r="B10" s="2" t="s">
        <v>13</v>
      </c>
      <c r="C10">
        <f>22*C6+10*C7+2*C9+2*103000+2*5000</f>
        <v>1347722</v>
      </c>
      <c r="D10" t="s">
        <v>27</v>
      </c>
    </row>
    <row r="11" spans="1:5" x14ac:dyDescent="0.3">
      <c r="C11" t="s">
        <v>28</v>
      </c>
      <c r="D11" t="s">
        <v>29</v>
      </c>
    </row>
    <row r="12" spans="1:5" ht="31.2" x14ac:dyDescent="0.3">
      <c r="A12" t="s">
        <v>0</v>
      </c>
      <c r="B12" s="3" t="s">
        <v>14</v>
      </c>
      <c r="C12">
        <f>13690+600</f>
        <v>14290</v>
      </c>
      <c r="D12">
        <f>480*75</f>
        <v>36000</v>
      </c>
      <c r="E12" t="s">
        <v>27</v>
      </c>
    </row>
    <row r="13" spans="1:5" ht="15.6" x14ac:dyDescent="0.3">
      <c r="A13" t="s">
        <v>0</v>
      </c>
      <c r="B13" s="3" t="s">
        <v>10</v>
      </c>
      <c r="C13">
        <f>28490+1490+(200-160)*79</f>
        <v>33140</v>
      </c>
      <c r="E13" t="s">
        <v>27</v>
      </c>
    </row>
    <row r="14" spans="1:5" ht="15.6" x14ac:dyDescent="0.3">
      <c r="A14" t="s">
        <v>0</v>
      </c>
      <c r="B14" s="3" t="s">
        <v>11</v>
      </c>
      <c r="C14">
        <f>28490+1490+(400-160)*79</f>
        <v>48940</v>
      </c>
      <c r="E14" t="s">
        <v>27</v>
      </c>
    </row>
    <row r="15" spans="1:5" ht="15.6" x14ac:dyDescent="0.3">
      <c r="A15" t="s">
        <v>0</v>
      </c>
      <c r="B15" s="3" t="s">
        <v>15</v>
      </c>
      <c r="C15">
        <f>88490+3990+(900-330)*79</f>
        <v>137510</v>
      </c>
      <c r="E15" t="s">
        <v>27</v>
      </c>
    </row>
    <row r="16" spans="1:5" ht="28.8" x14ac:dyDescent="0.3">
      <c r="A16" t="s">
        <v>0</v>
      </c>
      <c r="B16" s="2" t="s">
        <v>13</v>
      </c>
      <c r="C16">
        <f>22*C12+10*C13+2*C15+2*103000+2*5000</f>
        <v>1136800</v>
      </c>
      <c r="D16" t="s">
        <v>27</v>
      </c>
    </row>
    <row r="17" spans="1:5" x14ac:dyDescent="0.3">
      <c r="C17" t="s">
        <v>28</v>
      </c>
      <c r="D17" t="s">
        <v>29</v>
      </c>
    </row>
    <row r="18" spans="1:5" ht="31.2" x14ac:dyDescent="0.3">
      <c r="A18" t="s">
        <v>1</v>
      </c>
      <c r="B18" s="3" t="s">
        <v>14</v>
      </c>
      <c r="C18">
        <v>9990</v>
      </c>
      <c r="D18">
        <f>((480-(50/30*60))*8)+(50/30*60)*65</f>
        <v>9540</v>
      </c>
      <c r="E18" t="s">
        <v>27</v>
      </c>
    </row>
    <row r="19" spans="1:5" ht="15.6" x14ac:dyDescent="0.3">
      <c r="A19" t="s">
        <v>1</v>
      </c>
      <c r="B19" s="3" t="s">
        <v>16</v>
      </c>
      <c r="C19">
        <f>2*11490</f>
        <v>22980</v>
      </c>
      <c r="D19">
        <f>((1860-(200/80*60))*40)+(200/80*60)*65</f>
        <v>78150</v>
      </c>
      <c r="E19" t="s">
        <v>27</v>
      </c>
    </row>
    <row r="20" spans="1:5" ht="15.6" x14ac:dyDescent="0.3">
      <c r="A20" t="s">
        <v>1</v>
      </c>
      <c r="B20" s="3" t="s">
        <v>17</v>
      </c>
      <c r="C20">
        <f>2*11490</f>
        <v>22980</v>
      </c>
      <c r="E20" t="s">
        <v>27</v>
      </c>
    </row>
    <row r="21" spans="1:5" ht="31.2" x14ac:dyDescent="0.3">
      <c r="A21" t="s">
        <v>1</v>
      </c>
      <c r="B21" s="3" t="s">
        <v>19</v>
      </c>
      <c r="C21">
        <f>C9</f>
        <v>125581</v>
      </c>
      <c r="E21" t="s">
        <v>27</v>
      </c>
    </row>
    <row r="22" spans="1:5" ht="31.2" x14ac:dyDescent="0.3">
      <c r="A22" t="s">
        <v>1</v>
      </c>
      <c r="B22" s="3" t="s">
        <v>18</v>
      </c>
      <c r="C22">
        <f>22*D18+10*C19+2*C21+12*990+2*103000+2*5000</f>
        <v>918722</v>
      </c>
      <c r="E22" t="s">
        <v>27</v>
      </c>
    </row>
    <row r="23" spans="1:5" x14ac:dyDescent="0.3">
      <c r="C23" t="s">
        <v>28</v>
      </c>
      <c r="D23" t="s">
        <v>29</v>
      </c>
    </row>
    <row r="24" spans="1:5" ht="31.2" x14ac:dyDescent="0.3">
      <c r="A24" t="s">
        <v>3</v>
      </c>
      <c r="B24" s="3" t="s">
        <v>14</v>
      </c>
      <c r="C24">
        <v>9990</v>
      </c>
      <c r="D24">
        <f>((480-(50/30*60))*20)+(50/30*60)*68</f>
        <v>14400</v>
      </c>
      <c r="E24" t="s">
        <v>27</v>
      </c>
    </row>
    <row r="25" spans="1:5" ht="15.6" x14ac:dyDescent="0.3">
      <c r="A25" t="s">
        <v>3</v>
      </c>
      <c r="B25" s="3" t="s">
        <v>16</v>
      </c>
      <c r="C25">
        <f>2*9999+((200-100)*63)</f>
        <v>26298</v>
      </c>
      <c r="D25">
        <f>((2400-(200/80*60))*20)+(200/80*60)*68</f>
        <v>55200</v>
      </c>
      <c r="E25" t="s">
        <v>27</v>
      </c>
    </row>
    <row r="26" spans="1:5" ht="15.6" x14ac:dyDescent="0.3">
      <c r="A26" t="s">
        <v>3</v>
      </c>
      <c r="B26" s="3" t="s">
        <v>20</v>
      </c>
      <c r="C26">
        <f>2*9999+((400-100)*63)</f>
        <v>38898</v>
      </c>
      <c r="E26" t="s">
        <v>27</v>
      </c>
    </row>
    <row r="27" spans="1:5" ht="31.2" x14ac:dyDescent="0.3">
      <c r="A27" t="s">
        <v>3</v>
      </c>
      <c r="B27" s="3" t="s">
        <v>21</v>
      </c>
      <c r="C27">
        <f>C9</f>
        <v>125581</v>
      </c>
      <c r="E27" t="s">
        <v>27</v>
      </c>
    </row>
    <row r="28" spans="1:5" ht="31.2" x14ac:dyDescent="0.3">
      <c r="A28" t="s">
        <v>3</v>
      </c>
      <c r="B28" s="3" t="s">
        <v>22</v>
      </c>
      <c r="C28">
        <f>22*C24+10*C25+2*C27+990*12+2*103000+2*5000</f>
        <v>961802</v>
      </c>
      <c r="E28" t="s">
        <v>27</v>
      </c>
    </row>
    <row r="29" spans="1:5" x14ac:dyDescent="0.3">
      <c r="C29" t="s">
        <v>5</v>
      </c>
      <c r="D29" t="s">
        <v>6</v>
      </c>
    </row>
    <row r="30" spans="1:5" ht="31.2" x14ac:dyDescent="0.3">
      <c r="A30" t="s">
        <v>4</v>
      </c>
      <c r="B30" s="3" t="s">
        <v>14</v>
      </c>
      <c r="C30" s="1">
        <f>(8*1.75+0.28*50)*365*(31914/48327)</f>
        <v>6749.0446334347253</v>
      </c>
      <c r="D30" s="1">
        <f>(8*1.55+0.25*50)*365*(31914/48327)</f>
        <v>6001.8289775901667</v>
      </c>
      <c r="E30" t="s">
        <v>27</v>
      </c>
    </row>
    <row r="31" spans="1:5" ht="15.6" x14ac:dyDescent="0.3">
      <c r="A31" t="s">
        <v>4</v>
      </c>
      <c r="B31" s="3" t="s">
        <v>16</v>
      </c>
      <c r="C31" s="1">
        <f>(2*21+0.28*100+0.24*100)*365*(31914/48327)</f>
        <v>22657.50698367372</v>
      </c>
      <c r="D31" s="1">
        <f>(2*17.5+0.25*100+0.2*100)*365*(31914/48327)</f>
        <v>19282.984666956359</v>
      </c>
      <c r="E31" t="s">
        <v>27</v>
      </c>
    </row>
    <row r="32" spans="1:5" ht="15.6" x14ac:dyDescent="0.3">
      <c r="A32" t="s">
        <v>4</v>
      </c>
      <c r="B32" s="3" t="s">
        <v>20</v>
      </c>
      <c r="C32" s="1">
        <f>(2*21+0.28*100+0.24*300)*365*(31914/48327)</f>
        <v>34227.297783847534</v>
      </c>
      <c r="D32" s="1">
        <f>(2*17.5+0.25*100+0.2*300)*365*(31914/48327)</f>
        <v>28924.477000434537</v>
      </c>
      <c r="E32" t="s">
        <v>27</v>
      </c>
    </row>
    <row r="33" spans="1:5" ht="15.6" x14ac:dyDescent="0.3">
      <c r="A33" t="s">
        <v>4</v>
      </c>
      <c r="B33" s="3" t="s">
        <v>23</v>
      </c>
      <c r="C33" s="1">
        <f>(125+0.28*100+0.24*800)*365*(31914/48327)</f>
        <v>83157.871376249299</v>
      </c>
      <c r="D33" s="1">
        <f>(105+0.25*100+0.2*800)*365*(31914/48327)</f>
        <v>69900.819417716804</v>
      </c>
      <c r="E33" t="s">
        <v>27</v>
      </c>
    </row>
    <row r="34" spans="1:5" ht="31.2" x14ac:dyDescent="0.3">
      <c r="A34" t="s">
        <v>4</v>
      </c>
      <c r="B34" s="3" t="s">
        <v>24</v>
      </c>
      <c r="C34" s="1">
        <f>22*C30+10*C31+2*C33+(8*365)*12+2*103000+2*5000</f>
        <v>792409.7945247998</v>
      </c>
      <c r="D34" s="1">
        <f>22*D30+10*D31+2*D33+(22*365)*12+2*103000+2*5000</f>
        <v>777031.72301198088</v>
      </c>
      <c r="E3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 Andras (CLIMA)</dc:creator>
  <cp:lastModifiedBy>Lukács András</cp:lastModifiedBy>
  <dcterms:created xsi:type="dcterms:W3CDTF">2021-12-17T20:24:46Z</dcterms:created>
  <dcterms:modified xsi:type="dcterms:W3CDTF">2022-05-01T05:27:28Z</dcterms:modified>
</cp:coreProperties>
</file>